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<sst xmlns="http://schemas.openxmlformats.org/spreadsheetml/2006/main" count="171" uniqueCount="123">
  <si>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</si>
  <si>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</si>
  <si>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</si>
  <si>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</si>
  <si>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</si>
  <si>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</si>
  <si>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</si>
  <si>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</si>
  <si>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</si>
  <si>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</si>
  <si>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</si>
  <si>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</si>
  <si>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</si>
  <si>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</si>
  <si>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</si>
  <si>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</si>
  <si>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</si>
  <si>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</si>
  <si>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</si>
  <si>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</si>
  <si>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</si>
  <si>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</si>
  <si>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</si>
  <si>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</si>
  <si>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</si>
  <si>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</si>
  <si>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</si>
  <si>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</si>
  <si>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</si>
  <si>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</si>
  <si>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</si>
  <si>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</si>
  <si>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</si>
  <si>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</si>
  <si>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</si>
  <si>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</si>
  <si>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</si>
  <si>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</si>
  <si>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</si>
  <si>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</si>
  <si>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</si>
  <si>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</si>
  <si>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</si>
  <si>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</si>
  <si>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</si>
  <si>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</si>
  <si>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</si>
  <si>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</si>
  <si>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</si>
  <si>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</si>
  <si>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</si>
  <si>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</si>
  <si>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</si>
  <si>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</si>
  <si>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</si>
  <si>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</si>
  <si>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</si>
  <si>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</si>
  <si>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</si>
  <si>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</si>
  <si>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</si>
  <si>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</si>
  <si>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</si>
  <si>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</si>
  <si>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</si>
  <si>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</si>
  <si>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</si>
  <si>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</si>
  <si>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</si>
  <si>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</si>
  <si>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</si>
  <si>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</si>
  <si>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</si>
  <si>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</si>
  <si>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</si>
  <si>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</si>
  <si>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</si>
  <si>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</si>
  <si>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</si>
  <si>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</si>
  <si>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</si>
  <si>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</si>
  <si>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</si>
  <si>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</si>
  <si>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</si>
  <si>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</si>
  <si>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</si>
  <si>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</si>
  <si>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</si>
  <si>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</si>
  <si>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</si>
  <si>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</si>
  <si>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</si>
  <si>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</si>
  <si>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</si>
  <si>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</si>
  <si>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</si>
  <si>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</si>
  <si>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</si>
  <si>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</si>
  <si>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</si>
  <si>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</si>
  <si>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</si>
  <si>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</si>
  <si>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</si>
  <si>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</si>
  <si>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</si>
  <si>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</si>
  <si>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</si>
  <si>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</si>
  <si>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</si>
  <si>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</si>
  <si>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</si>
  <si>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</si>
  <si>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</si>
  <si>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</si>
  <si>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</si>
  <si>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</si>
  <si>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</si>
  <si>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</si>
  <si>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</si>
  <si>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в т.ч. трансферти населенню</t>
  </si>
  <si>
    <t>Аналіз використання коштів міського бюджету за 2015 рік станом на 22.10.2015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</si>
</sst>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38627868"/>
        <c:axId val="12106493"/>
      </c:bar3D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06493"/>
        <c:crosses val="autoZero"/>
        <c:auto val="1"/>
        <c:lblOffset val="100"/>
        <c:tickLblSkip val="1"/>
        <c:noMultiLvlLbl val="0"/>
      </c:catAx>
      <c:valAx>
        <c:axId val="12106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41849574"/>
        <c:axId val="41101847"/>
      </c:bar3DChart>
      <c:cat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01847"/>
        <c:crosses val="autoZero"/>
        <c:auto val="1"/>
        <c:lblOffset val="100"/>
        <c:tickLblSkip val="1"/>
        <c:noMultiLvlLbl val="0"/>
      </c:catAx>
      <c:valAx>
        <c:axId val="41101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9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34372304"/>
        <c:axId val="40915281"/>
      </c:bar3D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15281"/>
        <c:crosses val="autoZero"/>
        <c:auto val="1"/>
        <c:lblOffset val="100"/>
        <c:tickLblSkip val="1"/>
        <c:noMultiLvlLbl val="0"/>
      </c:catAx>
      <c:valAx>
        <c:axId val="40915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7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32693210"/>
        <c:axId val="25803435"/>
      </c:bar3DChart>
      <c:cat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03435"/>
        <c:crosses val="autoZero"/>
        <c:auto val="1"/>
        <c:lblOffset val="100"/>
        <c:tickLblSkip val="1"/>
        <c:noMultiLvlLbl val="0"/>
      </c:catAx>
      <c:valAx>
        <c:axId val="25803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30904324"/>
        <c:axId val="9703461"/>
      </c:bar3DChart>
      <c:catAx>
        <c:axId val="3090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03461"/>
        <c:crosses val="autoZero"/>
        <c:auto val="1"/>
        <c:lblOffset val="100"/>
        <c:tickLblSkip val="2"/>
        <c:noMultiLvlLbl val="0"/>
      </c:catAx>
      <c:valAx>
        <c:axId val="9703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4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20222286"/>
        <c:axId val="47782847"/>
      </c:bar3DChart>
      <c:catAx>
        <c:axId val="2022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82847"/>
        <c:crosses val="autoZero"/>
        <c:auto val="1"/>
        <c:lblOffset val="100"/>
        <c:tickLblSkip val="1"/>
        <c:noMultiLvlLbl val="0"/>
      </c:catAx>
      <c:valAx>
        <c:axId val="4778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27392440"/>
        <c:axId val="45205369"/>
      </c:bar3DChart>
      <c:catAx>
        <c:axId val="2739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05369"/>
        <c:crosses val="autoZero"/>
        <c:auto val="1"/>
        <c:lblOffset val="100"/>
        <c:tickLblSkip val="1"/>
        <c:noMultiLvlLbl val="0"/>
      </c:catAx>
      <c:valAx>
        <c:axId val="45205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4195138"/>
        <c:axId val="37756243"/>
      </c:bar3DChart>
      <c:cat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56243"/>
        <c:crosses val="autoZero"/>
        <c:auto val="1"/>
        <c:lblOffset val="100"/>
        <c:tickLblSkip val="1"/>
        <c:noMultiLvlLbl val="0"/>
      </c:catAx>
      <c:valAx>
        <c:axId val="3775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1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4261868"/>
        <c:axId val="38356813"/>
      </c:bar3D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56813"/>
        <c:crosses val="autoZero"/>
        <c:auto val="1"/>
        <c:lblOffset val="100"/>
        <c:tickLblSkip val="1"/>
        <c:noMultiLvlLbl val="0"/>
      </c:catAx>
      <c:valAx>
        <c:axId val="38356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</f>
        <v>262454.2</v>
      </c>
      <c r="E6" s="3">
        <f>D6/D149*100</f>
        <v>35.42536927710917</v>
      </c>
      <c r="F6" s="3">
        <f>D6/B6*100</f>
        <v>88.36264567230289</v>
      </c>
      <c r="G6" s="3">
        <f aca="true" t="shared" si="0" ref="G6:G43">D6/C6*100</f>
        <v>72.26380754923747</v>
      </c>
      <c r="H6" s="3">
        <f>B6-D6</f>
        <v>34565.20000000001</v>
      </c>
      <c r="I6" s="3">
        <f aca="true" t="shared" si="1" ref="I6:I43">C6-D6</f>
        <v>100734.79999999993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+217.4+0.2</f>
        <v>132450</v>
      </c>
      <c r="E7" s="107">
        <f>D7/D6*100</f>
        <v>50.4659479634923</v>
      </c>
      <c r="F7" s="107">
        <f>D7/B7*100</f>
        <v>88.50633777546722</v>
      </c>
      <c r="G7" s="107">
        <f>D7/C7*100</f>
        <v>73.40898698923391</v>
      </c>
      <c r="H7" s="107">
        <f>B7-D7</f>
        <v>17200.29999999999</v>
      </c>
      <c r="I7" s="107">
        <f t="shared" si="1"/>
        <v>47977.5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</f>
        <v>206709.09999999995</v>
      </c>
      <c r="E8" s="1">
        <f>D8/D6*100</f>
        <v>78.76006556572534</v>
      </c>
      <c r="F8" s="1">
        <f>D8/B8*100</f>
        <v>91.14744599961018</v>
      </c>
      <c r="G8" s="1">
        <f t="shared" si="0"/>
        <v>75.08705283033396</v>
      </c>
      <c r="H8" s="1">
        <f>B8-D8</f>
        <v>20076.300000000047</v>
      </c>
      <c r="I8" s="1">
        <f t="shared" si="1"/>
        <v>68583.50000000009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0.3+0.2+0.7+0.8+2+0.3+3.5+1.2+0.3+0.4+1.4+0.8+0.2+2.9+0.6+1.3+0.5+0.8+1.6+2.2+0.2</f>
        <v>22.200000000000003</v>
      </c>
      <c r="E9" s="12">
        <f>D9/D6*100</f>
        <v>0.008458618684707656</v>
      </c>
      <c r="F9" s="135">
        <f>D9/B9*100</f>
        <v>50.800915331807786</v>
      </c>
      <c r="G9" s="1">
        <f t="shared" si="0"/>
        <v>49.115044247787615</v>
      </c>
      <c r="H9" s="1">
        <f aca="true" t="shared" si="2" ref="H9:H43">B9-D9</f>
        <v>21.5</v>
      </c>
      <c r="I9" s="1">
        <f t="shared" si="1"/>
        <v>23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</f>
        <v>14635.3</v>
      </c>
      <c r="E10" s="1">
        <f>D10/D6*100</f>
        <v>5.5763253169505385</v>
      </c>
      <c r="F10" s="1">
        <f aca="true" t="shared" si="3" ref="F10:F41">D10/B10*100</f>
        <v>83.65131804568006</v>
      </c>
      <c r="G10" s="1">
        <f t="shared" si="0"/>
        <v>66.19432282809278</v>
      </c>
      <c r="H10" s="1">
        <f t="shared" si="2"/>
        <v>2860.2999999999993</v>
      </c>
      <c r="I10" s="1">
        <f t="shared" si="1"/>
        <v>7474.299999999999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</f>
        <v>38199.90000000001</v>
      </c>
      <c r="E11" s="1">
        <f>D11/D6*100</f>
        <v>14.554882337565948</v>
      </c>
      <c r="F11" s="1">
        <f t="shared" si="3"/>
        <v>78.54857481257275</v>
      </c>
      <c r="G11" s="1">
        <f t="shared" si="0"/>
        <v>62.16450202360632</v>
      </c>
      <c r="H11" s="1">
        <f t="shared" si="2"/>
        <v>10432.299999999996</v>
      </c>
      <c r="I11" s="1">
        <f t="shared" si="1"/>
        <v>23249.79999999999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3.8+3.8+12.7+7.4+5+16.3+3.8+110.9+3.8+1.2+5.4+9.9+1.2+1.2+9.1+1.2-0.1+1.2+16.3</f>
        <v>214.09999999999997</v>
      </c>
      <c r="E12" s="1">
        <f>D12/D6*100</f>
        <v>0.08157613785567157</v>
      </c>
      <c r="F12" s="1">
        <f t="shared" si="3"/>
        <v>83.04887509697438</v>
      </c>
      <c r="G12" s="1">
        <f t="shared" si="0"/>
        <v>77.93957044048051</v>
      </c>
      <c r="H12" s="1">
        <f t="shared" si="2"/>
        <v>43.700000000000045</v>
      </c>
      <c r="I12" s="1">
        <f t="shared" si="1"/>
        <v>60.60000000000002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2673.6000000000554</v>
      </c>
      <c r="E13" s="1">
        <f>D13/D6*100</f>
        <v>1.0186920232177863</v>
      </c>
      <c r="F13" s="1">
        <f t="shared" si="3"/>
        <v>70.27098062922268</v>
      </c>
      <c r="G13" s="1">
        <f t="shared" si="0"/>
        <v>66.55381858010823</v>
      </c>
      <c r="H13" s="1">
        <f t="shared" si="2"/>
        <v>1131.0999999999735</v>
      </c>
      <c r="I13" s="1">
        <f t="shared" si="1"/>
        <v>1343.5999999998662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</f>
        <v>178552.99999999997</v>
      </c>
      <c r="E18" s="3">
        <f>D18/D149*100</f>
        <v>24.100608641567455</v>
      </c>
      <c r="F18" s="3">
        <f>D18/B18*100</f>
        <v>89.79637611954409</v>
      </c>
      <c r="G18" s="3">
        <f t="shared" si="0"/>
        <v>72.92571585873844</v>
      </c>
      <c r="H18" s="3">
        <f>B18-D18</f>
        <v>20289.100000000035</v>
      </c>
      <c r="I18" s="3">
        <f t="shared" si="1"/>
        <v>66289.30000000005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+6332.4+3.3+1.5+627</f>
        <v>156058.99999999997</v>
      </c>
      <c r="E19" s="107">
        <f>D19/D18*100</f>
        <v>87.40205989258091</v>
      </c>
      <c r="F19" s="107">
        <f t="shared" si="3"/>
        <v>90.72701840713356</v>
      </c>
      <c r="G19" s="107">
        <f t="shared" si="0"/>
        <v>81.12671516833926</v>
      </c>
      <c r="H19" s="107">
        <f t="shared" si="2"/>
        <v>15950.400000000023</v>
      </c>
      <c r="I19" s="107">
        <f t="shared" si="1"/>
        <v>36305.50000000003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</f>
        <v>143039.3</v>
      </c>
      <c r="E20" s="1">
        <f>D20/D18*100</f>
        <v>80.11027538041927</v>
      </c>
      <c r="F20" s="1">
        <f t="shared" si="3"/>
        <v>89.86116808782111</v>
      </c>
      <c r="G20" s="1">
        <f t="shared" si="0"/>
        <v>74.93869027442553</v>
      </c>
      <c r="H20" s="1">
        <f t="shared" si="2"/>
        <v>16138.800000000017</v>
      </c>
      <c r="I20" s="1">
        <f t="shared" si="1"/>
        <v>47835.80000000002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</f>
        <v>8922.300000000001</v>
      </c>
      <c r="E21" s="1">
        <f>D21/D18*100</f>
        <v>4.99700369078089</v>
      </c>
      <c r="F21" s="1">
        <f t="shared" si="3"/>
        <v>83.6682639559636</v>
      </c>
      <c r="G21" s="1">
        <f t="shared" si="0"/>
        <v>67.75023919085153</v>
      </c>
      <c r="H21" s="1">
        <f t="shared" si="2"/>
        <v>1741.5999999999985</v>
      </c>
      <c r="I21" s="1">
        <f t="shared" si="1"/>
        <v>4247.0999999999985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</f>
        <v>2599.6999999999994</v>
      </c>
      <c r="E22" s="1">
        <f>D22/D18*100</f>
        <v>1.4559822573689603</v>
      </c>
      <c r="F22" s="1">
        <f t="shared" si="3"/>
        <v>93.76735798016227</v>
      </c>
      <c r="G22" s="1">
        <f t="shared" si="0"/>
        <v>79.9096302216211</v>
      </c>
      <c r="H22" s="1">
        <f t="shared" si="2"/>
        <v>172.80000000000064</v>
      </c>
      <c r="I22" s="1">
        <f t="shared" si="1"/>
        <v>653.6000000000008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</f>
        <v>15092.8</v>
      </c>
      <c r="E23" s="1">
        <f>D23/D18*100</f>
        <v>8.452840333122378</v>
      </c>
      <c r="F23" s="1">
        <f t="shared" si="3"/>
        <v>93.59875968992247</v>
      </c>
      <c r="G23" s="1">
        <f t="shared" si="0"/>
        <v>58.90332904031534</v>
      </c>
      <c r="H23" s="1">
        <f t="shared" si="2"/>
        <v>1032.2000000000007</v>
      </c>
      <c r="I23" s="1">
        <f t="shared" si="1"/>
        <v>10530.2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111+58.1+166.1+55.7+24.9+10.1-0.1+89.8+44.2+0.1+106.9+106.7+78.8+27.8+48.4+56.6+13.9-0.2+32.5+28.8</f>
        <v>1060.0999999999997</v>
      </c>
      <c r="E24" s="1">
        <f>D24/D18*100</f>
        <v>0.5937172716224314</v>
      </c>
      <c r="F24" s="1">
        <f t="shared" si="3"/>
        <v>90.5371936117516</v>
      </c>
      <c r="G24" s="1">
        <f t="shared" si="0"/>
        <v>69.37373208559647</v>
      </c>
      <c r="H24" s="1">
        <f t="shared" si="2"/>
        <v>110.80000000000041</v>
      </c>
      <c r="I24" s="1">
        <f t="shared" si="1"/>
        <v>468.0000000000002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7838.79999999998</v>
      </c>
      <c r="E25" s="1">
        <f>D25/D18*100</f>
        <v>4.390181066686072</v>
      </c>
      <c r="F25" s="1">
        <f t="shared" si="3"/>
        <v>87.76380756183012</v>
      </c>
      <c r="G25" s="1">
        <f t="shared" si="0"/>
        <v>75.4209402120574</v>
      </c>
      <c r="H25" s="1">
        <f t="shared" si="2"/>
        <v>1092.9000000000187</v>
      </c>
      <c r="I25" s="1">
        <f t="shared" si="1"/>
        <v>2554.6000000000267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</f>
        <v>34097.899999999994</v>
      </c>
      <c r="E33" s="3">
        <f>D33/D149*100</f>
        <v>4.6024437752337</v>
      </c>
      <c r="F33" s="3">
        <f>D33/B33*100</f>
        <v>90.94859087684108</v>
      </c>
      <c r="G33" s="3">
        <f t="shared" si="0"/>
        <v>75.88643485382616</v>
      </c>
      <c r="H33" s="3">
        <f t="shared" si="2"/>
        <v>3393.5</v>
      </c>
      <c r="I33" s="3">
        <f t="shared" si="1"/>
        <v>10834.900000000001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</f>
        <v>24715.200000000004</v>
      </c>
      <c r="E34" s="1">
        <f>D34/D33*100</f>
        <v>72.48305614128732</v>
      </c>
      <c r="F34" s="1">
        <f t="shared" si="3"/>
        <v>91.33447400416112</v>
      </c>
      <c r="G34" s="1">
        <f t="shared" si="0"/>
        <v>76.82446924248548</v>
      </c>
      <c r="H34" s="1">
        <f t="shared" si="2"/>
        <v>2344.899999999994</v>
      </c>
      <c r="I34" s="1">
        <f t="shared" si="1"/>
        <v>7455.799999999996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</f>
        <v>1293.9000000000003</v>
      </c>
      <c r="E36" s="1">
        <f>D36/D33*100</f>
        <v>3.7946618413450697</v>
      </c>
      <c r="F36" s="1">
        <f t="shared" si="3"/>
        <v>68.50381194409151</v>
      </c>
      <c r="G36" s="1">
        <f t="shared" si="0"/>
        <v>48.388182498130156</v>
      </c>
      <c r="H36" s="1">
        <f t="shared" si="2"/>
        <v>594.8999999999996</v>
      </c>
      <c r="I36" s="1">
        <f t="shared" si="1"/>
        <v>1380.0999999999997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19+12.3+0.1+11.9+3.2+10.7+22.4+14.8+37.3+30.8+8.3+7.2+2+25.1+13.4+51+75.3+5+2.8+24.5+38+3.4+3+54.3+34.4+35.4</f>
        <v>545.6</v>
      </c>
      <c r="E37" s="19">
        <f>D37/D33*100</f>
        <v>1.6000985397927734</v>
      </c>
      <c r="F37" s="19">
        <f t="shared" si="3"/>
        <v>87.95743994841206</v>
      </c>
      <c r="G37" s="19">
        <f t="shared" si="0"/>
        <v>83.6168582375479</v>
      </c>
      <c r="H37" s="19">
        <f t="shared" si="2"/>
        <v>74.70000000000005</v>
      </c>
      <c r="I37" s="19">
        <f t="shared" si="1"/>
        <v>106.89999999999998</v>
      </c>
    </row>
    <row r="38" spans="1:9" ht="18">
      <c r="A38" s="29" t="s">
        <v>15</v>
      </c>
      <c r="B38" s="49">
        <f>40.4+27.4</f>
        <v>67.8</v>
      </c>
      <c r="C38" s="50">
        <f>47.2+27.4</f>
        <v>74.6</v>
      </c>
      <c r="D38" s="50">
        <f>3.4+3.4+3.4+3.4+3.4+50.8</f>
        <v>67.8</v>
      </c>
      <c r="E38" s="1">
        <f>D38/D33*100</f>
        <v>0.1988392247029876</v>
      </c>
      <c r="F38" s="1">
        <f t="shared" si="3"/>
        <v>100</v>
      </c>
      <c r="G38" s="1">
        <f t="shared" si="0"/>
        <v>90.88471849865952</v>
      </c>
      <c r="H38" s="1">
        <f t="shared" si="2"/>
        <v>0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7854.399999999996</v>
      </c>
      <c r="C39" s="49">
        <f>C33-C34-C36-C37-C35-C38</f>
        <v>9360.699999999995</v>
      </c>
      <c r="D39" s="49">
        <f>D33-D34-D36-D37-D35-D38</f>
        <v>7475.399999999989</v>
      </c>
      <c r="E39" s="1">
        <f>D39/D33*100</f>
        <v>21.92334425287185</v>
      </c>
      <c r="F39" s="1">
        <f t="shared" si="3"/>
        <v>95.1746791607251</v>
      </c>
      <c r="G39" s="1">
        <f t="shared" si="0"/>
        <v>79.85941222344475</v>
      </c>
      <c r="H39" s="1">
        <f>B39-D39</f>
        <v>379.0000000000073</v>
      </c>
      <c r="I39" s="1">
        <f t="shared" si="1"/>
        <v>1885.3000000000065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</f>
        <v>565</v>
      </c>
      <c r="E43" s="3">
        <f>D43/D149*100</f>
        <v>0.07626219600054668</v>
      </c>
      <c r="F43" s="3">
        <f>D43/B43*100</f>
        <v>81.753725944147</v>
      </c>
      <c r="G43" s="3">
        <f t="shared" si="0"/>
        <v>68.74315610171554</v>
      </c>
      <c r="H43" s="3">
        <f t="shared" si="2"/>
        <v>126.10000000000002</v>
      </c>
      <c r="I43" s="3">
        <f t="shared" si="1"/>
        <v>256.9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</f>
        <v>5402.499999999998</v>
      </c>
      <c r="E45" s="3">
        <f>D45/D149*100</f>
        <v>0.7292150688370855</v>
      </c>
      <c r="F45" s="3">
        <f>D45/B45*100</f>
        <v>89.72165941475401</v>
      </c>
      <c r="G45" s="3">
        <f aca="true" t="shared" si="4" ref="G45:G75">D45/C45*100</f>
        <v>71.7425369170296</v>
      </c>
      <c r="H45" s="3">
        <f>B45-D45</f>
        <v>618.9000000000015</v>
      </c>
      <c r="I45" s="3">
        <f aca="true" t="shared" si="5" ref="I45:I76">C45-D45</f>
        <v>2127.9000000000033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193+222.7+1.6+196.4+240.9+0.1+199.7+265.9+214+253.1+238.6+255.9+243.9+273.5+83.6+206+267.9+52.2+106.2+102.2+205.5+137.5+232.3+354.4-0.1+203.6</f>
        <v>4750.599999999999</v>
      </c>
      <c r="E46" s="1">
        <f>D46/D45*100</f>
        <v>87.93336418324851</v>
      </c>
      <c r="F46" s="1">
        <f aca="true" t="shared" si="6" ref="F46:F73">D46/B46*100</f>
        <v>90.18528362062418</v>
      </c>
      <c r="G46" s="1">
        <f t="shared" si="4"/>
        <v>72.85637604478184</v>
      </c>
      <c r="H46" s="1">
        <f aca="true" t="shared" si="7" ref="H46:H73">B46-D46</f>
        <v>517.0000000000009</v>
      </c>
      <c r="I46" s="1">
        <f t="shared" si="5"/>
        <v>1769.9000000000005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0.018509949097639988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3.8+1+5.7-0.1+1.3+4.1-0.1+4.6+1.1+4.8+5.5+2+1.7+4.3</f>
        <v>39.7</v>
      </c>
      <c r="E48" s="1">
        <f>D48/D45*100</f>
        <v>0.7348449791763076</v>
      </c>
      <c r="F48" s="1">
        <f t="shared" si="6"/>
        <v>83.22851153039832</v>
      </c>
      <c r="G48" s="1">
        <f t="shared" si="4"/>
        <v>65.9468438538206</v>
      </c>
      <c r="H48" s="1">
        <f t="shared" si="7"/>
        <v>8</v>
      </c>
      <c r="I48" s="1">
        <f t="shared" si="5"/>
        <v>20.5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4.7+90.3+4.8+67.1+3.1+1.1+45.6+36.3+2.7+2+0.1+34.4+3.4+0.5+2.5+1.1+0.5+0.5+1.4+1.1+0.5+1.9+0.9+0.4+1.5+1.2+0.1+0.4+2.2</f>
        <v>312.29999999999984</v>
      </c>
      <c r="E49" s="1">
        <f>D49/D45*100</f>
        <v>5.780657103192965</v>
      </c>
      <c r="F49" s="1">
        <f t="shared" si="6"/>
        <v>90.0519031141868</v>
      </c>
      <c r="G49" s="1">
        <f t="shared" si="4"/>
        <v>57.994428969359305</v>
      </c>
      <c r="H49" s="1">
        <f t="shared" si="7"/>
        <v>34.50000000000017</v>
      </c>
      <c r="I49" s="1">
        <f t="shared" si="5"/>
        <v>226.20000000000016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298.8999999999989</v>
      </c>
      <c r="E50" s="1">
        <f>D50/D45*100</f>
        <v>5.532623785284572</v>
      </c>
      <c r="F50" s="1">
        <f t="shared" si="6"/>
        <v>83.42171364778105</v>
      </c>
      <c r="G50" s="1">
        <f t="shared" si="4"/>
        <v>72.90243902438971</v>
      </c>
      <c r="H50" s="1">
        <f t="shared" si="7"/>
        <v>59.400000000000375</v>
      </c>
      <c r="I50" s="1">
        <f t="shared" si="5"/>
        <v>111.10000000000258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</f>
        <v>10458.700000000003</v>
      </c>
      <c r="E51" s="3">
        <f>D51/D149*100</f>
        <v>1.4116874855060493</v>
      </c>
      <c r="F51" s="3">
        <f>D51/B51*100</f>
        <v>85.70386698679869</v>
      </c>
      <c r="G51" s="3">
        <f t="shared" si="4"/>
        <v>69.45471932422652</v>
      </c>
      <c r="H51" s="3">
        <f>B51-D51</f>
        <v>1744.5999999999967</v>
      </c>
      <c r="I51" s="3">
        <f t="shared" si="5"/>
        <v>4599.5999999999985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260.4+390.2+0.1+271.7+395.7-0.1+282.9+391.4+0.1+7.8+263.9+397.2+272.6+486-0.1+358+766.6-0.1+295.1+13.6+394.1+219.2+320.5+285+521.5+317.6</f>
        <v>6910.900000000001</v>
      </c>
      <c r="E52" s="1">
        <f>D52/D51*100</f>
        <v>66.0780020461434</v>
      </c>
      <c r="F52" s="1">
        <f t="shared" si="6"/>
        <v>91.22096092925027</v>
      </c>
      <c r="G52" s="1">
        <f t="shared" si="4"/>
        <v>73.23583955915859</v>
      </c>
      <c r="H52" s="1">
        <f t="shared" si="7"/>
        <v>665.0999999999995</v>
      </c>
      <c r="I52" s="1">
        <f t="shared" si="5"/>
        <v>2525.5999999999995</v>
      </c>
    </row>
    <row r="53" spans="1:9" ht="18">
      <c r="A53" s="29" t="s">
        <v>2</v>
      </c>
      <c r="B53" s="49">
        <v>7.6</v>
      </c>
      <c r="C53" s="50">
        <v>10.9</v>
      </c>
      <c r="D53" s="51">
        <f>1.4+1.4</f>
        <v>2.8</v>
      </c>
      <c r="E53" s="1">
        <f>D53/D51*100</f>
        <v>0.026771969747674176</v>
      </c>
      <c r="F53" s="1">
        <f t="shared" si="6"/>
        <v>36.84210526315789</v>
      </c>
      <c r="G53" s="1">
        <f t="shared" si="4"/>
        <v>25.688073394495408</v>
      </c>
      <c r="H53" s="1">
        <f t="shared" si="7"/>
        <v>4.8</v>
      </c>
      <c r="I53" s="1">
        <f t="shared" si="5"/>
        <v>8.100000000000001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1.7+1.5+4.6+9.7+8-0.1+0.1+5.9+12.1+0.1+17.6+12.8+4+10.7+8.4+14.1+1.9+4.9+0.7+2.4+2.3+3.8+1+1.4+3.6+2.3+15.6+9.1</f>
        <v>160.20000000000002</v>
      </c>
      <c r="E54" s="1">
        <f>D54/D51*100</f>
        <v>1.5317391262776443</v>
      </c>
      <c r="F54" s="1">
        <f t="shared" si="6"/>
        <v>75.24659464537342</v>
      </c>
      <c r="G54" s="1">
        <f t="shared" si="4"/>
        <v>60.75085324232082</v>
      </c>
      <c r="H54" s="1">
        <f t="shared" si="7"/>
        <v>52.69999999999999</v>
      </c>
      <c r="I54" s="1">
        <f t="shared" si="5"/>
        <v>103.49999999999997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1.1+7.6+5.9+0.3+0.2+6.8+0.3+67.1+16.4-0.1+19.5+19.3+76.2+4.5+12.1+86.4+1+0.1+7.3+44.6+0.6+0.7+4.7+3.3+0.6+3.6+2.4+6.1+0.1+1.4+1.4+0.4+0.1+0.5+4.8+1.4+0.3+5.7+0.1+0.9+0.8+1.1+0.2+6.4+0.7+1+8.2</f>
        <v>434.1000000000001</v>
      </c>
      <c r="E55" s="1">
        <f>D55/D51*100</f>
        <v>4.150611452666201</v>
      </c>
      <c r="F55" s="1">
        <f t="shared" si="6"/>
        <v>87.1686746987952</v>
      </c>
      <c r="G55" s="1">
        <f t="shared" si="4"/>
        <v>61.09781843771993</v>
      </c>
      <c r="H55" s="1">
        <f t="shared" si="7"/>
        <v>63.89999999999992</v>
      </c>
      <c r="I55" s="1">
        <f t="shared" si="5"/>
        <v>276.3999999999999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2950.700000000002</v>
      </c>
      <c r="E56" s="1">
        <f>D56/D51*100</f>
        <v>28.21287540516509</v>
      </c>
      <c r="F56" s="1">
        <f t="shared" si="6"/>
        <v>75.48864101514539</v>
      </c>
      <c r="G56" s="1">
        <f t="shared" si="4"/>
        <v>63.63793215002052</v>
      </c>
      <c r="H56" s="1">
        <f t="shared" si="7"/>
        <v>958.0999999999972</v>
      </c>
      <c r="I56" s="1">
        <f>C56-D56</f>
        <v>1685.9999999999995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36.1+65.6+6.5+0.4+1.3+60.3+3+39.2+0.1+14.1+69.1+5.2-0.1+1.8+81+43+6.1+66+42.4+63.1+71.4+46.8+10.3+27.4+2.3+82.5+2.8+0.1+44.9+0.6+7.5+171.3-0.1+367.2+95.8+11.5+311.3+2+93.8+64.9+129.4+50.3+170.3+51.7+1.1+3.7+105.6+80.3+0.1+0.5+56.7+4.1+474.6+79.9+0.1+1424.2+42.1+1.3</f>
        <v>4694.5</v>
      </c>
      <c r="E58" s="3">
        <f>D58/D149*100</f>
        <v>0.6336511134948078</v>
      </c>
      <c r="F58" s="3">
        <f>D58/B58*100</f>
        <v>90.0709900230238</v>
      </c>
      <c r="G58" s="3">
        <f t="shared" si="4"/>
        <v>83.4281144481962</v>
      </c>
      <c r="H58" s="3">
        <f>B58-D58</f>
        <v>517.5</v>
      </c>
      <c r="I58" s="3">
        <f t="shared" si="5"/>
        <v>932.5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36.1+65.6+39.2+69.1+1.8+43+66+41.2+71.4+46.8+1.2+82.5+0.1+44.9+89.3+53.8+64.9+50.3+105.6+56.7+78.9+42.1</f>
        <v>1150.4999999999998</v>
      </c>
      <c r="E59" s="1">
        <f>D59/D58*100</f>
        <v>24.507402279262962</v>
      </c>
      <c r="F59" s="1">
        <f t="shared" si="6"/>
        <v>88.78684982250346</v>
      </c>
      <c r="G59" s="1">
        <f t="shared" si="4"/>
        <v>73.40649524660242</v>
      </c>
      <c r="H59" s="1">
        <f t="shared" si="7"/>
        <v>145.30000000000018</v>
      </c>
      <c r="I59" s="1">
        <f t="shared" si="5"/>
        <v>416.8000000000002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6.311641282351689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1.3+56.1+4.9+63.5+3.5+0.7+63-0.1+10.3+25.7+2.8+0.3+7.3+0.2+1+0.1+0.3+1+0.2+2.3+0.3</f>
        <v>244.70000000000005</v>
      </c>
      <c r="E61" s="1">
        <f>D61/D58*100</f>
        <v>5.212482692512515</v>
      </c>
      <c r="F61" s="1">
        <f t="shared" si="6"/>
        <v>73.92749244712992</v>
      </c>
      <c r="G61" s="1">
        <f t="shared" si="4"/>
        <v>52.646299483648896</v>
      </c>
      <c r="H61" s="1">
        <f t="shared" si="7"/>
        <v>86.29999999999995</v>
      </c>
      <c r="I61" s="1">
        <f t="shared" si="5"/>
        <v>220.09999999999997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</f>
        <v>2871.7</v>
      </c>
      <c r="E62" s="1">
        <f>D62/D58*100</f>
        <v>61.17158376823942</v>
      </c>
      <c r="F62" s="1">
        <f>D62/B62*100</f>
        <v>92.94429879923617</v>
      </c>
      <c r="G62" s="1">
        <f t="shared" si="4"/>
        <v>92.94429879923615</v>
      </c>
      <c r="H62" s="1">
        <f t="shared" si="7"/>
        <v>218</v>
      </c>
      <c r="I62" s="1">
        <f t="shared" si="5"/>
        <v>218.00000000000045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131.30000000000035</v>
      </c>
      <c r="E63" s="1">
        <f>D63/D58*100</f>
        <v>2.796889977633408</v>
      </c>
      <c r="F63" s="1">
        <f t="shared" si="6"/>
        <v>67.12678936605334</v>
      </c>
      <c r="G63" s="1">
        <f t="shared" si="4"/>
        <v>63.95518753044362</v>
      </c>
      <c r="H63" s="1">
        <f t="shared" si="7"/>
        <v>64.29999999999967</v>
      </c>
      <c r="I63" s="1">
        <f t="shared" si="5"/>
        <v>73.99999999999903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267.7</v>
      </c>
      <c r="E68" s="42">
        <f>D68/D149*100</f>
        <v>0.03613343339707318</v>
      </c>
      <c r="F68" s="111">
        <f>D68/B68*100</f>
        <v>76.74885321100918</v>
      </c>
      <c r="G68" s="3">
        <f t="shared" si="4"/>
        <v>69.65912047879259</v>
      </c>
      <c r="H68" s="3">
        <f>B68-D68</f>
        <v>81.10000000000002</v>
      </c>
      <c r="I68" s="3">
        <f t="shared" si="5"/>
        <v>116.60000000000008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4.44791260241904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+20.3+21.1+147.5+7.7+49.4+27.6+1214.4+13.9+12.3+45.2+12.7+50.9+15</f>
        <v>36425.59999999999</v>
      </c>
      <c r="E89" s="3">
        <f>D89/D149*100</f>
        <v>4.916630525022146</v>
      </c>
      <c r="F89" s="3">
        <f aca="true" t="shared" si="10" ref="F89:F95">D89/B89*100</f>
        <v>87.76259074273513</v>
      </c>
      <c r="G89" s="3">
        <f t="shared" si="8"/>
        <v>71.9744077646115</v>
      </c>
      <c r="H89" s="3">
        <f aca="true" t="shared" si="11" ref="H89:H95">B89-D89</f>
        <v>5079.100000000013</v>
      </c>
      <c r="I89" s="3">
        <f t="shared" si="9"/>
        <v>14183.500000000007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</f>
        <v>31328.700000000008</v>
      </c>
      <c r="E90" s="1">
        <f>D90/D89*100</f>
        <v>86.00736844417118</v>
      </c>
      <c r="F90" s="1">
        <f t="shared" si="10"/>
        <v>91.632250742916</v>
      </c>
      <c r="G90" s="1">
        <f t="shared" si="8"/>
        <v>75.67318840579712</v>
      </c>
      <c r="H90" s="1">
        <f t="shared" si="11"/>
        <v>2860.8999999999905</v>
      </c>
      <c r="I90" s="1">
        <f t="shared" si="9"/>
        <v>10071.299999999992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</f>
        <v>1136.5</v>
      </c>
      <c r="E91" s="1">
        <f>D91/D89*100</f>
        <v>3.120058420451551</v>
      </c>
      <c r="F91" s="1">
        <f t="shared" si="10"/>
        <v>65.34613615455382</v>
      </c>
      <c r="G91" s="1">
        <f t="shared" si="8"/>
        <v>44.13420838025708</v>
      </c>
      <c r="H91" s="1">
        <f t="shared" si="11"/>
        <v>602.7</v>
      </c>
      <c r="I91" s="1">
        <f t="shared" si="9"/>
        <v>1438.6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3960.3999999999833</v>
      </c>
      <c r="E93" s="1">
        <f>D93/D89*100</f>
        <v>10.872573135377275</v>
      </c>
      <c r="F93" s="1">
        <f t="shared" si="10"/>
        <v>71.02709876432468</v>
      </c>
      <c r="G93" s="1">
        <f>D93/C93*100</f>
        <v>59.69852276153127</v>
      </c>
      <c r="H93" s="1">
        <f t="shared" si="11"/>
        <v>1615.5000000000227</v>
      </c>
      <c r="I93" s="1">
        <f>C93-D93</f>
        <v>2673.600000000015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</f>
        <v>46109.70000000002</v>
      </c>
      <c r="E94" s="120">
        <f>D94/D149*100</f>
        <v>6.22376456447152</v>
      </c>
      <c r="F94" s="124">
        <f t="shared" si="10"/>
        <v>93.09185688270476</v>
      </c>
      <c r="G94" s="119">
        <f>D94/C94*100</f>
        <v>82.53447461122093</v>
      </c>
      <c r="H94" s="125">
        <f t="shared" si="11"/>
        <v>3421.6999999999753</v>
      </c>
      <c r="I94" s="120">
        <f>C94-D94</f>
        <v>9757.499999999978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600+69+9+48.5+2.5+299.7+50.5+190.4+1.3+10.6+6.7+53.3-0.1+0.9+266.8+7.4+4.8+52.9+0.1+200.2+15.7+7.1+5.9+55+13+150.2+100.5+23.9+52.6+56+166.1+18.9+16.3+57+182.9+5.3+14+56.5+0.5+15+250.5+29.4</f>
        <v>3166.8000000000006</v>
      </c>
      <c r="E95" s="132">
        <f>D95/D94*100</f>
        <v>6.867969212551804</v>
      </c>
      <c r="F95" s="133">
        <f t="shared" si="10"/>
        <v>77.98079290815072</v>
      </c>
      <c r="G95" s="134">
        <f>D95/C95*100</f>
        <v>64.77795733016958</v>
      </c>
      <c r="H95" s="123">
        <f t="shared" si="11"/>
        <v>894.1999999999994</v>
      </c>
      <c r="I95" s="96">
        <f>C95-D95</f>
        <v>1721.8999999999992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</f>
        <v>5620.707000000001</v>
      </c>
      <c r="E101" s="25">
        <f>D101/D149*100</f>
        <v>0.7586680688418493</v>
      </c>
      <c r="F101" s="25">
        <f>D101/B101*100</f>
        <v>67.85589076817212</v>
      </c>
      <c r="G101" s="25">
        <f aca="true" t="shared" si="12" ref="G101:G147">D101/C101*100</f>
        <v>54.282222393911894</v>
      </c>
      <c r="H101" s="25">
        <f aca="true" t="shared" si="13" ref="H101:H106">B101-D101</f>
        <v>2662.592999999998</v>
      </c>
      <c r="I101" s="25">
        <f aca="true" t="shared" si="14" ref="I101:I147">C101-D101</f>
        <v>4733.892999999999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</f>
        <v>5169.099999999999</v>
      </c>
      <c r="E103" s="1">
        <f>D103/D101*100</f>
        <v>91.96529902732874</v>
      </c>
      <c r="F103" s="1">
        <f aca="true" t="shared" si="15" ref="F103:F147">D103/B103*100</f>
        <v>69.38203001261711</v>
      </c>
      <c r="G103" s="1">
        <f t="shared" si="12"/>
        <v>55.47494607153971</v>
      </c>
      <c r="H103" s="1">
        <f t="shared" si="13"/>
        <v>2281.1000000000004</v>
      </c>
      <c r="I103" s="1">
        <f t="shared" si="14"/>
        <v>4148.800000000002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451.6070000000018</v>
      </c>
      <c r="E105" s="96">
        <f>D105/D101*100</f>
        <v>8.034700972671262</v>
      </c>
      <c r="F105" s="96">
        <f t="shared" si="15"/>
        <v>54.20801824510888</v>
      </c>
      <c r="G105" s="96">
        <f t="shared" si="12"/>
        <v>43.56197549918031</v>
      </c>
      <c r="H105" s="96">
        <f>B105-D105</f>
        <v>381.49299999999766</v>
      </c>
      <c r="I105" s="96">
        <f t="shared" si="14"/>
        <v>585.0929999999971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156215.6</v>
      </c>
      <c r="E106" s="94">
        <f>D106/D149*100</f>
        <v>21.085565850518588</v>
      </c>
      <c r="F106" s="94">
        <f>D106/B106*100</f>
        <v>92.08018546233254</v>
      </c>
      <c r="G106" s="94">
        <f t="shared" si="12"/>
        <v>83.63010490193717</v>
      </c>
      <c r="H106" s="94">
        <f t="shared" si="13"/>
        <v>13436.099999999977</v>
      </c>
      <c r="I106" s="94">
        <f t="shared" si="14"/>
        <v>30577.899999999994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</f>
        <v>1071.4000000000003</v>
      </c>
      <c r="E107" s="6">
        <f>D107/D106*100</f>
        <v>0.6858469960746559</v>
      </c>
      <c r="F107" s="6">
        <f t="shared" si="15"/>
        <v>66.40223117446547</v>
      </c>
      <c r="G107" s="6">
        <f t="shared" si="12"/>
        <v>54.62981847848257</v>
      </c>
      <c r="H107" s="6">
        <f aca="true" t="shared" si="16" ref="H107:H147">B107-D107</f>
        <v>542.0999999999997</v>
      </c>
      <c r="I107" s="6">
        <f t="shared" si="14"/>
        <v>889.7999999999997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0.31936631168718105</v>
      </c>
      <c r="F109" s="6">
        <f>D109/B109*100</f>
        <v>64.34098529791076</v>
      </c>
      <c r="G109" s="6">
        <f t="shared" si="12"/>
        <v>55.20026554547467</v>
      </c>
      <c r="H109" s="6">
        <f t="shared" si="16"/>
        <v>276.49999999999994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0.019716340749579425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0.03155894801799564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</f>
        <v>1008.6000000000003</v>
      </c>
      <c r="E113" s="6">
        <f>D113/D106*100</f>
        <v>0.6456461454553836</v>
      </c>
      <c r="F113" s="6">
        <f t="shared" si="15"/>
        <v>79.86380552696177</v>
      </c>
      <c r="G113" s="6">
        <f t="shared" si="12"/>
        <v>65.81402936378468</v>
      </c>
      <c r="H113" s="6">
        <f t="shared" si="16"/>
        <v>254.29999999999984</v>
      </c>
      <c r="I113" s="6">
        <f t="shared" si="14"/>
        <v>523.8999999999997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0.023045073603404527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</f>
        <v>82.6</v>
      </c>
      <c r="E116" s="6">
        <f>D116/D106*100</f>
        <v>0.05287564110114482</v>
      </c>
      <c r="F116" s="6">
        <f>D116/B116*100</f>
        <v>33.686786296900486</v>
      </c>
      <c r="G116" s="6">
        <f t="shared" si="12"/>
        <v>33.686786296900486</v>
      </c>
      <c r="H116" s="6">
        <f t="shared" si="16"/>
        <v>162.6</v>
      </c>
      <c r="I116" s="6">
        <f t="shared" si="14"/>
        <v>162.6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1.6+18.3+17.8+0.8+2.2+4+0.6+16.7+3.7+3.6+16.7+3.4+1.3+16.7+2.9+0.8+16.7+0.1+0.8+1.3+16.7+3.7+1.1+1.1+3.7+16.7+0.8+3+0.3+0.6</f>
        <v>177.7</v>
      </c>
      <c r="E117" s="6">
        <f>D117/D106*100</f>
        <v>0.11375304387013843</v>
      </c>
      <c r="F117" s="6">
        <f t="shared" si="15"/>
        <v>90.11156186612575</v>
      </c>
      <c r="G117" s="6">
        <f t="shared" si="12"/>
        <v>73.58178053830228</v>
      </c>
      <c r="H117" s="6">
        <f t="shared" si="16"/>
        <v>19.5</v>
      </c>
      <c r="I117" s="6">
        <f t="shared" si="14"/>
        <v>63.80000000000001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0.2869751804557291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1209-117</f>
        <v>1092</v>
      </c>
      <c r="C120" s="60">
        <f>628+70+553-88+88</f>
        <v>1251</v>
      </c>
      <c r="D120" s="83">
        <f>110.6+553+71.8+70.5</f>
        <v>805.9</v>
      </c>
      <c r="E120" s="19">
        <f>D120/D106*100</f>
        <v>0.5158895782495474</v>
      </c>
      <c r="F120" s="6">
        <f t="shared" si="15"/>
        <v>73.80036630036629</v>
      </c>
      <c r="G120" s="6">
        <f t="shared" si="12"/>
        <v>64.42046362909673</v>
      </c>
      <c r="H120" s="6">
        <f t="shared" si="16"/>
        <v>286.1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1.6561086088713293</v>
      </c>
      <c r="F123" s="6">
        <f t="shared" si="15"/>
        <v>99.93819291536295</v>
      </c>
      <c r="G123" s="6">
        <f t="shared" si="12"/>
        <v>88.18256186515782</v>
      </c>
      <c r="H123" s="6">
        <f t="shared" si="16"/>
        <v>1.5999999999994543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0.08315430725228466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0.0012802818668558068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0.016003523335697586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3+3+4.9+21.9-0.1+12.2+1.6+6.9+7.8+0.7+8.4+2.4+5+2.4+0.1+5.6+2.4+0.1+5+2.4+578.6+30.5+2.4+19.2+2.4+0.3+0.9+4.2</f>
        <v>734.2</v>
      </c>
      <c r="E127" s="19">
        <f>D127/D106*100</f>
        <v>0.46999147332276675</v>
      </c>
      <c r="F127" s="6">
        <f t="shared" si="15"/>
        <v>90.28529267092966</v>
      </c>
      <c r="G127" s="6">
        <f t="shared" si="12"/>
        <v>89.17769950200413</v>
      </c>
      <c r="H127" s="6">
        <f t="shared" si="16"/>
        <v>79</v>
      </c>
      <c r="I127" s="6">
        <f t="shared" si="14"/>
        <v>89.09999999999991</v>
      </c>
    </row>
    <row r="128" spans="1:9" s="39" customFormat="1" ht="18">
      <c r="A128" s="29" t="s">
        <v>121</v>
      </c>
      <c r="B128" s="81">
        <v>0.6</v>
      </c>
      <c r="C128" s="51">
        <v>1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0.6</v>
      </c>
      <c r="I128" s="1">
        <f t="shared" si="14"/>
        <v>1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8.7+23.6+6.2+5.1+38.5+4.6+4.8+8.6+12.9+2.8+0.1+16.3+3+2.5+6.2-0.2+39.7+9.9+9.5+37.2+8.4+10.6+4.5+4.6+8.4+6.1+57.4+4.4+6.7+28+9.4+8.7+4.9+9.5+4.4+8.6</f>
        <v>424.5999999999999</v>
      </c>
      <c r="E129" s="19">
        <f>D129/D106*100</f>
        <v>0.27180384033348776</v>
      </c>
      <c r="F129" s="6">
        <f t="shared" si="15"/>
        <v>69.04065040650404</v>
      </c>
      <c r="G129" s="6">
        <f t="shared" si="12"/>
        <v>65.32307692307691</v>
      </c>
      <c r="H129" s="6">
        <f t="shared" si="16"/>
        <v>190.4000000000001</v>
      </c>
      <c r="I129" s="6">
        <f t="shared" si="14"/>
        <v>225.4000000000001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0.02432535547026033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</f>
        <v>209.1</v>
      </c>
      <c r="E135" s="19">
        <f>D135/D106*100</f>
        <v>0.13385346917977461</v>
      </c>
      <c r="F135" s="6">
        <f t="shared" si="15"/>
        <v>68.71508379888269</v>
      </c>
      <c r="G135" s="6">
        <f>D135/C135*100</f>
        <v>68.71508379888269</v>
      </c>
      <c r="H135" s="6">
        <f t="shared" si="16"/>
        <v>95.20000000000002</v>
      </c>
      <c r="I135" s="6">
        <f t="shared" si="14"/>
        <v>95.20000000000002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</f>
        <v>75.8</v>
      </c>
      <c r="E136" s="1">
        <f>D136/D135*100</f>
        <v>36.25059780009565</v>
      </c>
      <c r="F136" s="1">
        <f t="shared" si="15"/>
        <v>80.46709129511676</v>
      </c>
      <c r="G136" s="1">
        <f>D136/C136*100</f>
        <v>80.46709129511676</v>
      </c>
      <c r="H136" s="1">
        <f t="shared" si="16"/>
        <v>18.400000000000006</v>
      </c>
      <c r="I136" s="1">
        <f t="shared" si="14"/>
        <v>18.400000000000006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</f>
        <v>796.2</v>
      </c>
      <c r="E137" s="19">
        <f>D137/D106*100</f>
        <v>0.5096802111952968</v>
      </c>
      <c r="F137" s="6">
        <f t="shared" si="15"/>
        <v>94.21370252041179</v>
      </c>
      <c r="G137" s="6">
        <f t="shared" si="12"/>
        <v>76.44743158905425</v>
      </c>
      <c r="H137" s="6">
        <f t="shared" si="16"/>
        <v>48.89999999999998</v>
      </c>
      <c r="I137" s="6">
        <f t="shared" si="14"/>
        <v>245.29999999999995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21.9+39.7+0.1+6.1+19+41-0.1+21.3+43.3+8.5+32.3+32.1+41.5+4.2+33.1+25.6+47+0.1+25.6+53.3+26.2+48.5+0.4+43.2+40.8+42.8+4</f>
        <v>701.5000000000001</v>
      </c>
      <c r="E138" s="1">
        <f>D138/D137*100</f>
        <v>88.10600351670436</v>
      </c>
      <c r="F138" s="1">
        <f aca="true" t="shared" si="17" ref="F138:F146">D138/B138*100</f>
        <v>95.33840717586303</v>
      </c>
      <c r="G138" s="1">
        <f t="shared" si="12"/>
        <v>78.37988826815644</v>
      </c>
      <c r="H138" s="1">
        <f t="shared" si="16"/>
        <v>34.29999999999984</v>
      </c>
      <c r="I138" s="1">
        <f t="shared" si="14"/>
        <v>193.4999999999999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2.825923134890731</v>
      </c>
      <c r="F139" s="1">
        <f t="shared" si="17"/>
        <v>91.09311740890689</v>
      </c>
      <c r="G139" s="1">
        <f>D139/C139*100</f>
        <v>62.849162011173185</v>
      </c>
      <c r="H139" s="1">
        <f t="shared" si="16"/>
        <v>2.1999999999999993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0.1280281866855807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</f>
        <v>1000</v>
      </c>
      <c r="E141" s="19">
        <f>D141/D106*100</f>
        <v>0.6401409334279035</v>
      </c>
      <c r="F141" s="112">
        <f>D141/B141*100</f>
        <v>51.89413596263622</v>
      </c>
      <c r="G141" s="6">
        <f t="shared" si="12"/>
        <v>36.67033370003667</v>
      </c>
      <c r="H141" s="6">
        <f t="shared" si="16"/>
        <v>927</v>
      </c>
      <c r="I141" s="6">
        <f t="shared" si="14"/>
        <v>1727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</f>
        <v>5858.899999999999</v>
      </c>
      <c r="E142" s="19">
        <f>D142/D106*100</f>
        <v>3.7505217148607426</v>
      </c>
      <c r="F142" s="112">
        <f t="shared" si="17"/>
        <v>44.72442748091602</v>
      </c>
      <c r="G142" s="6">
        <f t="shared" si="12"/>
        <v>37.79935483870967</v>
      </c>
      <c r="H142" s="6">
        <f t="shared" si="16"/>
        <v>7241.100000000001</v>
      </c>
      <c r="I142" s="6">
        <f t="shared" si="14"/>
        <v>9641.100000000002</v>
      </c>
    </row>
    <row r="143" spans="1:9" s="2" customFormat="1" ht="18.75">
      <c r="A143" s="23" t="s">
        <v>111</v>
      </c>
      <c r="B143" s="80">
        <f>3802+117</f>
        <v>3919</v>
      </c>
      <c r="C143" s="60">
        <f>6082.6-959.5+20</f>
        <v>5143.1</v>
      </c>
      <c r="D143" s="83">
        <f>626.1+43.8+40.3+236+112.9+11.4-0.1+68.6+570.3+22.4+44.4+39.9+585.7+199.1+14+103.1+2.3+286.9+158.5+66.9+234.3+82.1+59.7+189.8</f>
        <v>3798.4000000000005</v>
      </c>
      <c r="E143" s="19">
        <f>D143/D106*100</f>
        <v>2.431511321532549</v>
      </c>
      <c r="F143" s="112">
        <f t="shared" si="17"/>
        <v>96.92268435825467</v>
      </c>
      <c r="G143" s="6">
        <f t="shared" si="12"/>
        <v>73.85429021407323</v>
      </c>
      <c r="H143" s="6">
        <f t="shared" si="16"/>
        <v>120.59999999999945</v>
      </c>
      <c r="I143" s="6">
        <f t="shared" si="14"/>
        <v>1344.6999999999998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4.0213653437940895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0.34452385037089767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</f>
        <v>112066.4</v>
      </c>
      <c r="E146" s="19">
        <f>D146/D106*100</f>
        <v>71.73828990190479</v>
      </c>
      <c r="F146" s="6">
        <f t="shared" si="17"/>
        <v>100</v>
      </c>
      <c r="G146" s="6">
        <f t="shared" si="12"/>
        <v>98.74570336214938</v>
      </c>
      <c r="H146" s="6">
        <f t="shared" si="16"/>
        <v>0</v>
      </c>
      <c r="I146" s="6">
        <f t="shared" si="14"/>
        <v>1423.500000000029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1236.9+618.4+618.4+618.4+618.5+618.4+618.4+618.5+618.4+618.4+618.5+618.4+618.4+618.5+618.4+618.4+618.5+618.4+618.4+618.5+618.4+618.4+618.4+618.5+618.4+618.5+618.4</f>
        <v>17316.1</v>
      </c>
      <c r="E147" s="19">
        <f>D147/D106*100</f>
        <v>11.084744417330917</v>
      </c>
      <c r="F147" s="6">
        <f t="shared" si="15"/>
        <v>93.33315366787042</v>
      </c>
      <c r="G147" s="6">
        <f t="shared" si="12"/>
        <v>77.77832676051275</v>
      </c>
      <c r="H147" s="6">
        <f t="shared" si="16"/>
        <v>1236.9000000000015</v>
      </c>
      <c r="I147" s="6">
        <f t="shared" si="14"/>
        <v>4947.300000000003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162669.007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740865.1070000001</v>
      </c>
      <c r="E149" s="38">
        <v>100</v>
      </c>
      <c r="F149" s="3">
        <f>D149/B149*100</f>
        <v>89.58414710339615</v>
      </c>
      <c r="G149" s="3">
        <f aca="true" t="shared" si="18" ref="G149:G155">D149/C149*100</f>
        <v>75.10034279766565</v>
      </c>
      <c r="H149" s="3">
        <f aca="true" t="shared" si="19" ref="H149:H155">B149-D149</f>
        <v>86139.593</v>
      </c>
      <c r="I149" s="3">
        <f aca="true" t="shared" si="20" ref="I149:I155">C149-D149</f>
        <v>245635.19299999997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419448.0999999999</v>
      </c>
      <c r="E150" s="6">
        <f>D150/D149*100</f>
        <v>56.615987989835226</v>
      </c>
      <c r="F150" s="6">
        <f aca="true" t="shared" si="21" ref="F150:F161">D150/B150*100</f>
        <v>90.72806656089428</v>
      </c>
      <c r="G150" s="6">
        <f t="shared" si="18"/>
        <v>75.11329274027497</v>
      </c>
      <c r="H150" s="6">
        <f t="shared" si="19"/>
        <v>42865.40000000002</v>
      </c>
      <c r="I150" s="18">
        <f t="shared" si="20"/>
        <v>138972.50000000006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74331.79999999999</v>
      </c>
      <c r="C151" s="68">
        <f>C11+C23+C36+C55+C61+C91+C49+C139+C108+C111+C95+C136</f>
        <v>99878</v>
      </c>
      <c r="D151" s="68">
        <f>D11+D23+D36+D55+D61+D91+D49+D139+D108+D111+D95+D136</f>
        <v>60431.400000000016</v>
      </c>
      <c r="E151" s="6">
        <f>D151/D149*100</f>
        <v>8.156869506880422</v>
      </c>
      <c r="F151" s="6">
        <f t="shared" si="21"/>
        <v>81.29952456418387</v>
      </c>
      <c r="G151" s="6">
        <f t="shared" si="18"/>
        <v>60.50521636396405</v>
      </c>
      <c r="H151" s="6">
        <f t="shared" si="19"/>
        <v>13900.399999999972</v>
      </c>
      <c r="I151" s="18">
        <f t="shared" si="20"/>
        <v>39446.599999999984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17731.2</v>
      </c>
      <c r="E152" s="6">
        <f>D152/D149*100</f>
        <v>2.393310176504236</v>
      </c>
      <c r="F152" s="6">
        <f t="shared" si="21"/>
        <v>85.12910133182258</v>
      </c>
      <c r="G152" s="6">
        <f t="shared" si="18"/>
        <v>68.23182628036649</v>
      </c>
      <c r="H152" s="6">
        <f t="shared" si="19"/>
        <v>3097.4000000000015</v>
      </c>
      <c r="I152" s="18">
        <f t="shared" si="20"/>
        <v>8255.5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12036.999999999998</v>
      </c>
      <c r="C153" s="67">
        <f>C12+C24+C103+C62+C38+C92+C128</f>
        <v>14286.000000000002</v>
      </c>
      <c r="D153" s="67">
        <f>D12+D24+D103+D62+D38+D92+D128</f>
        <v>9382.8</v>
      </c>
      <c r="E153" s="6">
        <f>D153/D149*100</f>
        <v>1.2664653674936803</v>
      </c>
      <c r="F153" s="6">
        <f t="shared" si="21"/>
        <v>77.9496552297084</v>
      </c>
      <c r="G153" s="6">
        <f t="shared" si="18"/>
        <v>65.6782864342713</v>
      </c>
      <c r="H153" s="6">
        <f t="shared" si="19"/>
        <v>2654.199999999999</v>
      </c>
      <c r="I153" s="18">
        <f t="shared" si="20"/>
        <v>4903.200000000003</v>
      </c>
      <c r="K153" s="46"/>
      <c r="L153" s="102"/>
    </row>
    <row r="154" spans="1:12" ht="18.75">
      <c r="A154" s="23" t="s">
        <v>2</v>
      </c>
      <c r="B154" s="67">
        <f>B9+B21+B47+B53+B121</f>
        <v>10874.2</v>
      </c>
      <c r="C154" s="67">
        <f>C9+C21+C47+C53+C121</f>
        <v>13384.7</v>
      </c>
      <c r="D154" s="67">
        <f>D9+D21+D47+D53+D121</f>
        <v>9018.300000000001</v>
      </c>
      <c r="E154" s="6">
        <f>D154/D149*100</f>
        <v>1.217266127772974</v>
      </c>
      <c r="F154" s="6">
        <f t="shared" si="21"/>
        <v>82.93299736992147</v>
      </c>
      <c r="G154" s="6">
        <f t="shared" si="18"/>
        <v>67.37767749744111</v>
      </c>
      <c r="H154" s="6">
        <f t="shared" si="19"/>
        <v>1855.8999999999996</v>
      </c>
      <c r="I154" s="18">
        <f t="shared" si="20"/>
        <v>4366.4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246619.60000000015</v>
      </c>
      <c r="C155" s="67">
        <f>C149-C150-C151-C152-C153-C154</f>
        <v>274544.30000000005</v>
      </c>
      <c r="D155" s="67">
        <f>D149-D150-D151-D152-D153-D154</f>
        <v>224853.30700000015</v>
      </c>
      <c r="E155" s="6">
        <f>D155/D149*100</f>
        <v>30.350100831513465</v>
      </c>
      <c r="F155" s="6">
        <f t="shared" si="21"/>
        <v>91.1741430932497</v>
      </c>
      <c r="G155" s="43">
        <f t="shared" si="18"/>
        <v>81.90055557518407</v>
      </c>
      <c r="H155" s="6">
        <f t="shared" si="19"/>
        <v>21766.293000000005</v>
      </c>
      <c r="I155" s="6">
        <f t="shared" si="20"/>
        <v>49690.9929999999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</f>
        <v>10531.799999999996</v>
      </c>
      <c r="E157" s="15"/>
      <c r="F157" s="6">
        <f t="shared" si="21"/>
        <v>43.470077638405606</v>
      </c>
      <c r="G157" s="6">
        <f aca="true" t="shared" si="22" ref="G157:G166">D157/C157*100</f>
        <v>40.93484969799674</v>
      </c>
      <c r="H157" s="6">
        <f>B157-D157</f>
        <v>13695.900000000005</v>
      </c>
      <c r="I157" s="6">
        <f aca="true" t="shared" si="23" ref="I157:I166">C157-D157</f>
        <v>15196.400000000001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</f>
        <v>5150.7</v>
      </c>
      <c r="E158" s="6"/>
      <c r="F158" s="6">
        <f t="shared" si="21"/>
        <v>30.417938829865765</v>
      </c>
      <c r="G158" s="6">
        <f t="shared" si="22"/>
        <v>26.914876939959242</v>
      </c>
      <c r="H158" s="6">
        <f aca="true" t="shared" si="24" ref="H158:H165">B158-D158</f>
        <v>11782.399999999998</v>
      </c>
      <c r="I158" s="6">
        <f t="shared" si="23"/>
        <v>13986.3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</f>
        <v>67070.20000000003</v>
      </c>
      <c r="E159" s="6"/>
      <c r="F159" s="6">
        <f t="shared" si="21"/>
        <v>32.83962247521981</v>
      </c>
      <c r="G159" s="6">
        <f t="shared" si="22"/>
        <v>31.83942760408904</v>
      </c>
      <c r="H159" s="6">
        <f t="shared" si="24"/>
        <v>137165.39999999997</v>
      </c>
      <c r="I159" s="6">
        <f t="shared" si="23"/>
        <v>143581.2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5.2+5.1+225.1+114.9+40.2+5.2+4.6+89.9+13.6+4.1+10.7+98.5+1634+39+1.7-40.2+1.3+4.6+3.7+91+4.8+917.9+24.9</f>
        <v>3299.8000000000006</v>
      </c>
      <c r="E161" s="19"/>
      <c r="F161" s="6">
        <f t="shared" si="21"/>
        <v>24.493037617647936</v>
      </c>
      <c r="G161" s="6">
        <f t="shared" si="22"/>
        <v>24.1259303668826</v>
      </c>
      <c r="H161" s="6">
        <f t="shared" si="24"/>
        <v>10172.599999999999</v>
      </c>
      <c r="I161" s="6">
        <f t="shared" si="23"/>
        <v>10377.599999999999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832621.9070000002</v>
      </c>
      <c r="E166" s="25"/>
      <c r="F166" s="3">
        <f>D166/B166*100</f>
        <v>76.13567805422592</v>
      </c>
      <c r="G166" s="3">
        <f t="shared" si="22"/>
        <v>65.88550222367611</v>
      </c>
      <c r="H166" s="3">
        <f>B166-D166</f>
        <v>260980.8929999998</v>
      </c>
      <c r="I166" s="3">
        <f t="shared" si="23"/>
        <v>431118.79299999995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740865.1070000001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740865.1070000001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2015-10-22T05:04:25Z</dcterms:modified>
  <cp:category/>
  <cp:version/>
  <cp:contentType/>
  <cp:contentStatus/>
</cp:coreProperties>
</file>